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ffordj\Documents\"/>
    </mc:Choice>
  </mc:AlternateContent>
  <xr:revisionPtr revIDLastSave="0" documentId="13_ncr:1_{4677229E-E58C-4D3A-8668-1B3EBEC76E4B}" xr6:coauthVersionLast="40" xr6:coauthVersionMax="40" xr10:uidLastSave="{00000000-0000-0000-0000-000000000000}"/>
  <workbookProtection workbookAlgorithmName="SHA-512" workbookHashValue="jjh3TbxXAJcR4KQ2aXFJpyE6ofWqZcSC4XHMYp6aIobs6WPxRlJnACvtgOmP9RzOGZ8rW59tqYgJCVYFhMcuTQ==" workbookSaltValue="N41F9//n6Wu5FEi2nMsMVA==" workbookSpinCount="100000" lockStructure="1" lockWindows="1"/>
  <bookViews>
    <workbookView xWindow="0" yWindow="0" windowWidth="20490" windowHeight="7485" tabRatio="490" xr2:uid="{00000000-000D-0000-FFFF-FFFF00000000}"/>
  </bookViews>
  <sheets>
    <sheet name="CNA Information Form" sheetId="6" r:id="rId1"/>
    <sheet name="School-$ Lookup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3" l="1"/>
  <c r="H11" i="3"/>
  <c r="C32" i="3"/>
  <c r="C31" i="3"/>
  <c r="C24" i="3"/>
  <c r="H19" i="3" l="1"/>
  <c r="I19" i="3"/>
  <c r="C33" i="3" l="1"/>
  <c r="F1" i="3"/>
  <c r="E1" i="3"/>
  <c r="H3" i="3"/>
  <c r="I3" i="3"/>
  <c r="I4" i="3"/>
  <c r="H6" i="3"/>
  <c r="I6" i="3"/>
  <c r="H7" i="3"/>
  <c r="H8" i="3"/>
  <c r="I8" i="3"/>
  <c r="H9" i="3"/>
  <c r="I9" i="3"/>
  <c r="H10" i="3"/>
  <c r="I10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D26" i="3" s="1"/>
  <c r="H20" i="3"/>
  <c r="I20" i="3"/>
  <c r="H21" i="3"/>
  <c r="I21" i="3"/>
  <c r="G1" i="3" l="1"/>
  <c r="C26" i="3"/>
  <c r="C21" i="6"/>
  <c r="C22" i="6"/>
  <c r="D25" i="3"/>
  <c r="C25" i="3"/>
  <c r="C27" i="3"/>
  <c r="B10" i="6" s="1"/>
  <c r="C1" i="3"/>
  <c r="D1" i="3"/>
  <c r="B1" i="3"/>
  <c r="C28" i="3" l="1"/>
  <c r="B11" i="6" l="1"/>
</calcChain>
</file>

<file path=xl/sharedStrings.xml><?xml version="1.0" encoding="utf-8"?>
<sst xmlns="http://schemas.openxmlformats.org/spreadsheetml/2006/main" count="90" uniqueCount="44">
  <si>
    <t>McMaster University</t>
  </si>
  <si>
    <t>University of Guelph</t>
  </si>
  <si>
    <t>University of Windsor</t>
  </si>
  <si>
    <t>University of Ontario Institute of Technology</t>
  </si>
  <si>
    <t>University of New Brunswick</t>
  </si>
  <si>
    <t>Queen's University</t>
  </si>
  <si>
    <t>University of Toronto</t>
  </si>
  <si>
    <t>University of Saskatchewan</t>
  </si>
  <si>
    <t>School Name</t>
  </si>
  <si>
    <t>Max Expense</t>
  </si>
  <si>
    <t>Alternate</t>
  </si>
  <si>
    <t>Bus and/or Train</t>
  </si>
  <si>
    <t>First Name:</t>
  </si>
  <si>
    <t>Last Name:</t>
  </si>
  <si>
    <t>School:</t>
  </si>
  <si>
    <t>What date are you arriving in Ottawa?</t>
  </si>
  <si>
    <t>Roommate Request (must be mutual):</t>
  </si>
  <si>
    <t>Air Travel</t>
  </si>
  <si>
    <t>Maximum Travel Reimbursement:</t>
  </si>
  <si>
    <t>Recommended Travel:</t>
  </si>
  <si>
    <t>Tuesday OK</t>
  </si>
  <si>
    <t>Wednesday OK</t>
  </si>
  <si>
    <t>Wednesday OK:</t>
  </si>
  <si>
    <t>Tuesday OK:</t>
  </si>
  <si>
    <t>No</t>
  </si>
  <si>
    <t>Lambton College</t>
  </si>
  <si>
    <t>University of Alberta</t>
  </si>
  <si>
    <t>University of British Columbia</t>
  </si>
  <si>
    <t>University of Regina</t>
  </si>
  <si>
    <t>Brock University</t>
  </si>
  <si>
    <t>York University</t>
  </si>
  <si>
    <t>Please select NO here:</t>
  </si>
  <si>
    <r>
      <rPr>
        <b/>
        <sz val="11"/>
        <color rgb="FFFF0000"/>
        <rFont val="Calibri"/>
        <family val="2"/>
        <scheme val="minor"/>
      </rPr>
      <t>&lt;&lt;&lt;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Note: If this cell becomes red, you will need to reselect your arrival date to the available arrival date(s) for your location.</t>
    </r>
  </si>
  <si>
    <r>
      <t xml:space="preserve">Please fill out the information on this worksheet and return as an Excel or PDF document to Angela Reid at </t>
    </r>
    <r>
      <rPr>
        <u/>
        <sz val="11"/>
        <color rgb="FF0000FF"/>
        <rFont val="Calibri"/>
        <family val="2"/>
        <scheme val="minor"/>
      </rPr>
      <t>reida@cna.ca</t>
    </r>
    <r>
      <rPr>
        <sz val="11"/>
        <color theme="1"/>
        <rFont val="Calibri"/>
        <family val="2"/>
        <scheme val="minor"/>
      </rPr>
      <t xml:space="preserve">. We kindly request that you return this form no later than </t>
    </r>
    <r>
      <rPr>
        <b/>
        <sz val="11"/>
        <color theme="1"/>
        <rFont val="Calibri"/>
        <family val="2"/>
        <scheme val="minor"/>
      </rPr>
      <t>January 21, 2019</t>
    </r>
    <r>
      <rPr>
        <sz val="11"/>
        <color theme="1"/>
        <rFont val="Calibri"/>
        <family val="2"/>
        <scheme val="minor"/>
      </rPr>
      <t>.</t>
    </r>
  </si>
  <si>
    <t>CNA2019 Student Information Form</t>
  </si>
  <si>
    <t>Note: Driving reimbursements are not subject to the above maximum. Mileage will be reimbursed at $0.20/km plus $0.10/km for each CNA2019 passenger. Mileage will be calculated as mapped from your campus to the Novotel Hotel in Ottawa and back, up to a maximum of 1600km. Parking at one location per day will also be reimbursed.</t>
  </si>
  <si>
    <t>Monday, February 25, 2019</t>
  </si>
  <si>
    <t>Tuesday, February 26, 2019</t>
  </si>
  <si>
    <t>Wednesday, February 27, 2019</t>
  </si>
  <si>
    <t>Western University</t>
  </si>
  <si>
    <t>University of Calgary</t>
  </si>
  <si>
    <t>Simon Fraser University</t>
  </si>
  <si>
    <t>University of Manitoba</t>
  </si>
  <si>
    <t>University of Waterloo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</si>
</sst>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22A8E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44" fontId="0" fillId="0" borderId="0" xfId="42" applyFont="1"/>
    <xf numFmtId="164" fontId="0" fillId="0" borderId="0" xfId="0" applyNumberFormat="1"/>
    <xf numFmtId="0" fontId="0" fillId="33" borderId="0" xfId="0" applyFill="1"/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0" fillId="0" borderId="0" xfId="0" applyProtection="1">
      <protection locked="0" hidden="1"/>
    </xf>
    <xf numFmtId="164" fontId="0" fillId="0" borderId="0" xfId="0" applyNumberFormat="1" applyProtection="1">
      <protection hidden="1"/>
    </xf>
    <xf numFmtId="0" fontId="0" fillId="0" borderId="0" xfId="0"/>
    <xf numFmtId="0" fontId="0" fillId="0" borderId="0" xfId="0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6" fillId="0" borderId="0" xfId="0" applyFont="1"/>
    <xf numFmtId="0" fontId="16" fillId="33" borderId="0" xfId="0" applyFont="1" applyFill="1"/>
    <xf numFmtId="0" fontId="16" fillId="0" borderId="0" xfId="0" applyFont="1" applyAlignment="1"/>
    <xf numFmtId="0" fontId="16" fillId="0" borderId="0" xfId="0" applyFont="1" applyFill="1"/>
    <xf numFmtId="0" fontId="0" fillId="0" borderId="0" xfId="0" applyAlignment="1" applyProtection="1">
      <alignment wrapText="1"/>
      <protection hidden="1"/>
    </xf>
    <xf numFmtId="0" fontId="21" fillId="33" borderId="0" xfId="0" applyFont="1" applyFill="1"/>
    <xf numFmtId="0" fontId="21" fillId="0" borderId="0" xfId="0" applyFont="1"/>
    <xf numFmtId="0" fontId="0" fillId="0" borderId="0" xfId="0" applyAlignment="1" applyProtection="1">
      <alignment horizontal="left" vertical="top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22A8E1"/>
      <color rgb="FFD9E02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E026"/>
  </sheetPr>
  <dimension ref="A1:I27"/>
  <sheetViews>
    <sheetView windowProtection="1" tabSelected="1" topLeftCell="A2" workbookViewId="0">
      <selection activeCell="B9" sqref="B9"/>
    </sheetView>
  </sheetViews>
  <sheetFormatPr defaultColWidth="9.140625" defaultRowHeight="15" x14ac:dyDescent="0.25"/>
  <cols>
    <col min="1" max="1" width="34.5703125" style="5" customWidth="1"/>
    <col min="2" max="2" width="38.7109375" style="5" customWidth="1"/>
    <col min="3" max="3" width="17.28515625" style="5" customWidth="1"/>
    <col min="4" max="16384" width="9.140625" style="5"/>
  </cols>
  <sheetData>
    <row r="1" spans="1:9" x14ac:dyDescent="0.25">
      <c r="A1" s="21" t="s">
        <v>34</v>
      </c>
      <c r="B1" s="21"/>
    </row>
    <row r="2" spans="1:9" x14ac:dyDescent="0.25">
      <c r="A2" s="11"/>
      <c r="B2" s="11"/>
    </row>
    <row r="3" spans="1:9" ht="46.5" customHeight="1" x14ac:dyDescent="0.25">
      <c r="A3" s="20" t="s">
        <v>33</v>
      </c>
      <c r="B3" s="20"/>
    </row>
    <row r="4" spans="1:9" x14ac:dyDescent="0.25">
      <c r="A4" s="12"/>
      <c r="B4" s="12"/>
    </row>
    <row r="5" spans="1:9" x14ac:dyDescent="0.25">
      <c r="A5" s="5" t="s">
        <v>12</v>
      </c>
      <c r="B5" s="7"/>
    </row>
    <row r="6" spans="1:9" x14ac:dyDescent="0.25">
      <c r="A6" s="5" t="s">
        <v>13</v>
      </c>
      <c r="B6" s="7"/>
    </row>
    <row r="7" spans="1:9" x14ac:dyDescent="0.25">
      <c r="A7" s="5" t="s">
        <v>14</v>
      </c>
      <c r="B7" s="7" t="s">
        <v>7</v>
      </c>
    </row>
    <row r="8" spans="1:9" hidden="1" x14ac:dyDescent="0.25">
      <c r="A8" s="5" t="s">
        <v>31</v>
      </c>
      <c r="B8" s="7" t="s">
        <v>24</v>
      </c>
    </row>
    <row r="9" spans="1:9" ht="15" customHeight="1" x14ac:dyDescent="0.25">
      <c r="A9" s="5" t="s">
        <v>15</v>
      </c>
      <c r="B9" s="7" t="s">
        <v>37</v>
      </c>
      <c r="C9" s="20" t="s">
        <v>32</v>
      </c>
      <c r="D9" s="20"/>
      <c r="E9" s="20"/>
      <c r="F9" s="20"/>
      <c r="G9" s="20"/>
      <c r="H9" s="10"/>
      <c r="I9" s="17"/>
    </row>
    <row r="10" spans="1:9" ht="15" customHeight="1" x14ac:dyDescent="0.25">
      <c r="A10" s="5" t="s">
        <v>18</v>
      </c>
      <c r="B10" s="8">
        <f>IF(ISERROR(VLOOKUP(B7,'School-$ Lookup'!A3:D21,'School-$ Lookup'!C27,FALSE)),"Select school, tour Y/N, and arrival date",VLOOKUP(B7,'School-$ Lookup'!A3:D21,'School-$ Lookup'!C27,FALSE))</f>
        <v>750</v>
      </c>
      <c r="C10" s="20"/>
      <c r="D10" s="20"/>
      <c r="E10" s="20"/>
      <c r="F10" s="20"/>
      <c r="G10" s="20"/>
      <c r="H10" s="10"/>
      <c r="I10" s="17"/>
    </row>
    <row r="11" spans="1:9" x14ac:dyDescent="0.25">
      <c r="A11" s="5" t="s">
        <v>19</v>
      </c>
      <c r="B11" s="5" t="str">
        <f>IF(ISERROR(VLOOKUP(B7,'School-$ Lookup'!A3:G21,'School-$ Lookup'!C28,FALSE)),"Select school, tour Y/N, and arrival date",VLOOKUP(B7,'School-$ Lookup'!A3:G21,'School-$ Lookup'!C28,FALSE))</f>
        <v>Air Travel</v>
      </c>
      <c r="C11" s="20"/>
      <c r="D11" s="20"/>
      <c r="E11" s="20"/>
      <c r="F11" s="20"/>
      <c r="G11" s="20"/>
      <c r="H11" s="10"/>
      <c r="I11" s="17"/>
    </row>
    <row r="12" spans="1:9" x14ac:dyDescent="0.25">
      <c r="A12" s="5" t="s">
        <v>16</v>
      </c>
      <c r="B12" s="7"/>
      <c r="C12" s="20"/>
      <c r="D12" s="20"/>
      <c r="E12" s="20"/>
      <c r="F12" s="20"/>
      <c r="G12" s="20"/>
    </row>
    <row r="15" spans="1:9" x14ac:dyDescent="0.25">
      <c r="A15" s="22" t="s">
        <v>35</v>
      </c>
      <c r="B15" s="22"/>
    </row>
    <row r="16" spans="1:9" x14ac:dyDescent="0.25">
      <c r="A16" s="22"/>
      <c r="B16" s="22"/>
    </row>
    <row r="17" spans="1:3" x14ac:dyDescent="0.25">
      <c r="A17" s="22"/>
      <c r="B17" s="22"/>
    </row>
    <row r="18" spans="1:3" x14ac:dyDescent="0.25">
      <c r="A18" s="22"/>
      <c r="B18" s="22"/>
    </row>
    <row r="19" spans="1:3" x14ac:dyDescent="0.25">
      <c r="A19" s="22"/>
      <c r="B19" s="22"/>
    </row>
    <row r="20" spans="1:3" x14ac:dyDescent="0.25">
      <c r="B20" s="6"/>
    </row>
    <row r="21" spans="1:3" hidden="1" x14ac:dyDescent="0.25">
      <c r="B21" s="6" t="s">
        <v>23</v>
      </c>
      <c r="C21" s="5">
        <f>IF(ISERROR(VLOOKUP(B7,'School-$ Lookup'!A3:I21,8,FALSE)),"",VLOOKUP(B7,'School-$ Lookup'!A3:I21,8,FALSE))</f>
        <v>1</v>
      </c>
    </row>
    <row r="22" spans="1:3" hidden="1" x14ac:dyDescent="0.25">
      <c r="B22" s="6" t="s">
        <v>22</v>
      </c>
      <c r="C22" s="5">
        <f>IF(ISERROR(VLOOKUP(B7,'School-$ Lookup'!A3:I21,9,FALSE)),"",VLOOKUP(B7,'School-$ Lookup'!A3:I21,9,FALSE))</f>
        <v>0</v>
      </c>
    </row>
    <row r="23" spans="1:3" hidden="1" x14ac:dyDescent="0.25">
      <c r="B23" s="6"/>
    </row>
    <row r="24" spans="1:3" hidden="1" x14ac:dyDescent="0.25">
      <c r="B24" s="8" t="s">
        <v>36</v>
      </c>
    </row>
    <row r="25" spans="1:3" hidden="1" x14ac:dyDescent="0.25">
      <c r="B25" s="8" t="s">
        <v>37</v>
      </c>
    </row>
    <row r="26" spans="1:3" hidden="1" x14ac:dyDescent="0.25">
      <c r="B26" s="8" t="s">
        <v>38</v>
      </c>
    </row>
    <row r="27" spans="1:3" hidden="1" x14ac:dyDescent="0.25"/>
  </sheetData>
  <sheetProtection algorithmName="SHA-512" hashValue="geVwgGJQNsME7L1uvyyAiqjeibB4Ih3S85xmOjWad+4/0PLzee/kFhccbtVIwIyxx7x6we+03qTBHD1LO38rVg==" saltValue="5e+Pl9w+X8zPGvW9s3uGqg==" spinCount="100000" sheet="1" objects="1" scenarios="1"/>
  <mergeCells count="4">
    <mergeCell ref="C9:G12"/>
    <mergeCell ref="A1:B1"/>
    <mergeCell ref="A3:B3"/>
    <mergeCell ref="A15:B19"/>
  </mergeCells>
  <conditionalFormatting sqref="B9">
    <cfRule type="expression" dxfId="3" priority="1">
      <formula>AND(ISBLANK($B$9)=FALSE,$B$8="Yes",OR($B$9=$B$25,$B$9=$B$26))</formula>
    </cfRule>
    <cfRule type="expression" dxfId="2" priority="2">
      <formula>AND(ISBLANK($B$9)=FALSE,$C$22=0,$B$9=$B$26)</formula>
    </cfRule>
    <cfRule type="expression" dxfId="1" priority="3">
      <formula>AND(ISBLANK($B$9)=FALSE,$C$21=0,$B$9=$B$25)</formula>
    </cfRule>
    <cfRule type="expression" dxfId="0" priority="4">
      <formula>AND(ISBLANK($B$9)=FALSE,$B$8="No",$B$9=$B$24)</formula>
    </cfRule>
  </conditionalFormatting>
  <dataValidations count="1">
    <dataValidation type="list" allowBlank="1" showInputMessage="1" showErrorMessage="1" sqref="B8" xr:uid="{00000000-0002-0000-0000-000000000000}">
      <formula1>"Yes,No"</formula1>
    </dataValidation>
  </dataValidations>
  <pageMargins left="0.7" right="0.7" top="0.75" bottom="0.75" header="0.3" footer="0.3"/>
  <pageSetup orientation="portrait" r:id="rId1"/>
  <ignoredErrors>
    <ignoredError sqref="B1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'School-$ Lookup'!C31:C33</xm:f>
          </x14:formula1>
          <xm:sqref>B9</xm:sqref>
        </x14:dataValidation>
        <x14:dataValidation type="list" allowBlank="1" showInputMessage="1" showErrorMessage="1" xr:uid="{00000000-0002-0000-0000-000002000000}">
          <x14:formula1>
            <xm:f>'School-$ Lookup'!A3:A21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indowProtection="1" zoomScaleNormal="100" workbookViewId="0">
      <selection activeCell="B41" sqref="B41"/>
    </sheetView>
  </sheetViews>
  <sheetFormatPr defaultRowHeight="15" x14ac:dyDescent="0.25"/>
  <cols>
    <col min="1" max="1" width="41.28515625" bestFit="1" customWidth="1"/>
    <col min="2" max="2" width="24.28515625" bestFit="1" customWidth="1"/>
    <col min="3" max="3" width="24.42578125" style="3" customWidth="1"/>
    <col min="4" max="4" width="27.7109375" bestFit="1" customWidth="1"/>
    <col min="5" max="5" width="24.28515625" bestFit="1" customWidth="1"/>
    <col min="6" max="6" width="24.42578125" bestFit="1" customWidth="1"/>
    <col min="7" max="7" width="27.7109375" bestFit="1" customWidth="1"/>
    <col min="8" max="8" width="11.28515625" bestFit="1" customWidth="1"/>
    <col min="9" max="9" width="14.5703125" bestFit="1" customWidth="1"/>
  </cols>
  <sheetData>
    <row r="1" spans="1:9" s="1" customFormat="1" x14ac:dyDescent="0.25">
      <c r="B1" s="3" t="str">
        <f>C31</f>
        <v>Monday, February 25, 2019</v>
      </c>
      <c r="C1" s="3" t="str">
        <f>C32</f>
        <v>Tuesday, February 26, 2019</v>
      </c>
      <c r="D1" s="3" t="str">
        <f>C33</f>
        <v>Wednesday, February 27, 2019</v>
      </c>
      <c r="E1" s="3" t="str">
        <f>C31</f>
        <v>Monday, February 25, 2019</v>
      </c>
      <c r="F1" s="3" t="str">
        <f>C32</f>
        <v>Tuesday, February 26, 2019</v>
      </c>
      <c r="G1" s="3" t="str">
        <f>C33</f>
        <v>Wednesday, February 27, 2019</v>
      </c>
      <c r="H1" s="1" t="s">
        <v>20</v>
      </c>
      <c r="I1" s="1" t="s">
        <v>21</v>
      </c>
    </row>
    <row r="2" spans="1:9" s="1" customFormat="1" x14ac:dyDescent="0.25">
      <c r="A2" s="1" t="s">
        <v>8</v>
      </c>
      <c r="B2" s="1" t="s">
        <v>9</v>
      </c>
      <c r="C2" s="3" t="s">
        <v>10</v>
      </c>
    </row>
    <row r="3" spans="1:9" x14ac:dyDescent="0.25">
      <c r="A3" s="19" t="s">
        <v>41</v>
      </c>
      <c r="B3" s="2">
        <v>1000</v>
      </c>
      <c r="C3" s="3">
        <v>1000</v>
      </c>
      <c r="D3" s="2">
        <v>1000</v>
      </c>
      <c r="E3" s="1" t="s">
        <v>17</v>
      </c>
      <c r="F3" s="1" t="s">
        <v>17</v>
      </c>
      <c r="G3" s="1"/>
      <c r="H3" s="1">
        <f t="shared" ref="H3:H21" si="0">IF(ISBLANK(F3),0,1)</f>
        <v>1</v>
      </c>
      <c r="I3" s="1">
        <f t="shared" ref="I3:I21" si="1">IF(ISBLANK(G3),0,1)</f>
        <v>0</v>
      </c>
    </row>
    <row r="4" spans="1:9" x14ac:dyDescent="0.25">
      <c r="A4" s="16" t="s">
        <v>0</v>
      </c>
      <c r="B4" s="2">
        <v>250</v>
      </c>
      <c r="C4" s="3">
        <v>200</v>
      </c>
      <c r="D4" s="2">
        <v>250</v>
      </c>
      <c r="E4" s="1" t="s">
        <v>11</v>
      </c>
      <c r="F4" s="9" t="s">
        <v>11</v>
      </c>
      <c r="G4" s="1" t="s">
        <v>11</v>
      </c>
      <c r="H4" s="1">
        <v>1</v>
      </c>
      <c r="I4" s="1">
        <f t="shared" si="1"/>
        <v>1</v>
      </c>
    </row>
    <row r="5" spans="1:9" s="1" customFormat="1" x14ac:dyDescent="0.25">
      <c r="A5" s="19" t="s">
        <v>40</v>
      </c>
      <c r="B5" s="2">
        <v>700</v>
      </c>
      <c r="C5" s="3">
        <v>700</v>
      </c>
      <c r="D5" s="2">
        <v>700</v>
      </c>
      <c r="E5" s="1" t="s">
        <v>17</v>
      </c>
      <c r="F5" s="1" t="s">
        <v>17</v>
      </c>
      <c r="H5" s="1">
        <v>1</v>
      </c>
      <c r="I5" s="1">
        <v>0</v>
      </c>
    </row>
    <row r="6" spans="1:9" x14ac:dyDescent="0.25">
      <c r="A6" s="13" t="s">
        <v>25</v>
      </c>
      <c r="B6" s="2">
        <v>350</v>
      </c>
      <c r="C6" s="3">
        <v>300</v>
      </c>
      <c r="D6" s="2">
        <v>350</v>
      </c>
      <c r="E6" s="1" t="s">
        <v>11</v>
      </c>
      <c r="F6" s="9" t="s">
        <v>11</v>
      </c>
      <c r="G6" s="1" t="s">
        <v>11</v>
      </c>
      <c r="H6" s="1">
        <f t="shared" si="0"/>
        <v>1</v>
      </c>
      <c r="I6" s="1">
        <f t="shared" si="1"/>
        <v>1</v>
      </c>
    </row>
    <row r="7" spans="1:9" s="1" customFormat="1" x14ac:dyDescent="0.25">
      <c r="A7" s="13" t="s">
        <v>26</v>
      </c>
      <c r="B7" s="2">
        <v>700</v>
      </c>
      <c r="C7" s="3">
        <v>700</v>
      </c>
      <c r="D7" s="2">
        <v>700</v>
      </c>
      <c r="E7" s="1" t="s">
        <v>17</v>
      </c>
      <c r="F7" s="1" t="s">
        <v>17</v>
      </c>
      <c r="H7" s="1">
        <f t="shared" si="0"/>
        <v>1</v>
      </c>
      <c r="I7" s="1">
        <v>0</v>
      </c>
    </row>
    <row r="8" spans="1:9" s="1" customFormat="1" x14ac:dyDescent="0.25">
      <c r="A8" s="16" t="s">
        <v>5</v>
      </c>
      <c r="B8" s="2">
        <v>150</v>
      </c>
      <c r="C8" s="3"/>
      <c r="D8" s="2">
        <v>150</v>
      </c>
      <c r="E8" s="1" t="s">
        <v>11</v>
      </c>
      <c r="G8" s="1" t="s">
        <v>11</v>
      </c>
      <c r="H8" s="1">
        <f t="shared" si="0"/>
        <v>0</v>
      </c>
      <c r="I8" s="1">
        <f t="shared" si="1"/>
        <v>1</v>
      </c>
    </row>
    <row r="9" spans="1:9" x14ac:dyDescent="0.25">
      <c r="A9" s="19" t="s">
        <v>30</v>
      </c>
      <c r="B9" s="2">
        <v>200</v>
      </c>
      <c r="D9" s="2">
        <v>200</v>
      </c>
      <c r="E9" s="1" t="s">
        <v>11</v>
      </c>
      <c r="F9" s="1"/>
      <c r="G9" s="1" t="s">
        <v>11</v>
      </c>
      <c r="H9" s="1">
        <f t="shared" si="0"/>
        <v>0</v>
      </c>
      <c r="I9" s="1">
        <f t="shared" si="1"/>
        <v>1</v>
      </c>
    </row>
    <row r="10" spans="1:9" s="1" customFormat="1" x14ac:dyDescent="0.25">
      <c r="A10" s="19" t="s">
        <v>43</v>
      </c>
      <c r="B10" s="2">
        <v>350</v>
      </c>
      <c r="C10" s="3">
        <v>300</v>
      </c>
      <c r="D10" s="2">
        <v>350</v>
      </c>
      <c r="E10" s="1" t="s">
        <v>11</v>
      </c>
      <c r="F10" s="1" t="s">
        <v>11</v>
      </c>
      <c r="G10" s="1" t="s">
        <v>11</v>
      </c>
      <c r="H10" s="1">
        <f t="shared" si="0"/>
        <v>1</v>
      </c>
      <c r="I10" s="1">
        <f t="shared" si="1"/>
        <v>1</v>
      </c>
    </row>
    <row r="11" spans="1:9" s="9" customFormat="1" x14ac:dyDescent="0.25">
      <c r="A11" s="18" t="s">
        <v>39</v>
      </c>
      <c r="B11" s="2">
        <v>300</v>
      </c>
      <c r="C11" s="3">
        <v>250</v>
      </c>
      <c r="D11" s="2">
        <v>300</v>
      </c>
      <c r="E11" s="9" t="s">
        <v>11</v>
      </c>
      <c r="F11" s="9" t="s">
        <v>11</v>
      </c>
      <c r="G11" s="9" t="s">
        <v>17</v>
      </c>
      <c r="H11" s="9">
        <f t="shared" ref="H11" si="2">IF(ISBLANK(F11),0,1)</f>
        <v>1</v>
      </c>
      <c r="I11" s="9">
        <f t="shared" ref="I11" si="3">IF(ISBLANK(G11),0,1)</f>
        <v>1</v>
      </c>
    </row>
    <row r="12" spans="1:9" x14ac:dyDescent="0.25">
      <c r="A12" s="18" t="s">
        <v>29</v>
      </c>
      <c r="B12" s="2">
        <v>300</v>
      </c>
      <c r="C12" s="3">
        <v>250</v>
      </c>
      <c r="D12" s="2">
        <v>300</v>
      </c>
      <c r="E12" s="1" t="s">
        <v>11</v>
      </c>
      <c r="F12" s="1" t="s">
        <v>11</v>
      </c>
      <c r="G12" s="1" t="s">
        <v>17</v>
      </c>
      <c r="H12" s="1">
        <f t="shared" si="0"/>
        <v>1</v>
      </c>
      <c r="I12" s="1">
        <f t="shared" si="1"/>
        <v>1</v>
      </c>
    </row>
    <row r="13" spans="1:9" x14ac:dyDescent="0.25">
      <c r="A13" s="4" t="s">
        <v>1</v>
      </c>
      <c r="B13" s="2">
        <v>300</v>
      </c>
      <c r="C13" s="3">
        <v>250</v>
      </c>
      <c r="D13" s="2">
        <v>300</v>
      </c>
      <c r="E13" s="1" t="s">
        <v>11</v>
      </c>
      <c r="F13" s="1" t="s">
        <v>11</v>
      </c>
      <c r="G13" s="1" t="s">
        <v>17</v>
      </c>
      <c r="H13" s="1">
        <f t="shared" si="0"/>
        <v>1</v>
      </c>
      <c r="I13" s="1">
        <f t="shared" si="1"/>
        <v>1</v>
      </c>
    </row>
    <row r="14" spans="1:9" x14ac:dyDescent="0.25">
      <c r="A14" s="14" t="s">
        <v>4</v>
      </c>
      <c r="B14" s="2">
        <v>600</v>
      </c>
      <c r="C14" s="3">
        <v>550</v>
      </c>
      <c r="D14" s="2">
        <v>600</v>
      </c>
      <c r="E14" s="1" t="s">
        <v>17</v>
      </c>
      <c r="F14" s="1" t="s">
        <v>17</v>
      </c>
      <c r="G14" s="9" t="s">
        <v>17</v>
      </c>
      <c r="H14" s="1">
        <f t="shared" si="0"/>
        <v>1</v>
      </c>
      <c r="I14" s="1">
        <f t="shared" si="1"/>
        <v>1</v>
      </c>
    </row>
    <row r="15" spans="1:9" x14ac:dyDescent="0.25">
      <c r="A15" s="14" t="s">
        <v>3</v>
      </c>
      <c r="B15" s="2">
        <v>200</v>
      </c>
      <c r="D15" s="2">
        <v>200</v>
      </c>
      <c r="E15" s="1" t="s">
        <v>11</v>
      </c>
      <c r="F15" s="1"/>
      <c r="G15" s="1" t="s">
        <v>11</v>
      </c>
      <c r="H15" s="1">
        <f t="shared" si="0"/>
        <v>0</v>
      </c>
      <c r="I15" s="1">
        <f t="shared" si="1"/>
        <v>1</v>
      </c>
    </row>
    <row r="16" spans="1:9" x14ac:dyDescent="0.25">
      <c r="A16" s="14" t="s">
        <v>7</v>
      </c>
      <c r="B16" s="2">
        <v>750</v>
      </c>
      <c r="C16" s="3">
        <v>750</v>
      </c>
      <c r="D16" s="2">
        <v>750</v>
      </c>
      <c r="E16" s="1" t="s">
        <v>17</v>
      </c>
      <c r="F16" s="1" t="s">
        <v>17</v>
      </c>
      <c r="G16" s="1"/>
      <c r="H16" s="1">
        <f t="shared" si="0"/>
        <v>1</v>
      </c>
      <c r="I16" s="1">
        <f t="shared" si="1"/>
        <v>0</v>
      </c>
    </row>
    <row r="17" spans="1:9" x14ac:dyDescent="0.25">
      <c r="A17" s="14" t="s">
        <v>6</v>
      </c>
      <c r="B17" s="2">
        <v>200</v>
      </c>
      <c r="D17" s="2">
        <v>200</v>
      </c>
      <c r="E17" s="1" t="s">
        <v>11</v>
      </c>
      <c r="F17" s="1"/>
      <c r="G17" s="1" t="s">
        <v>11</v>
      </c>
      <c r="H17" s="1">
        <f t="shared" si="0"/>
        <v>0</v>
      </c>
      <c r="I17" s="1">
        <f t="shared" si="1"/>
        <v>1</v>
      </c>
    </row>
    <row r="18" spans="1:9" x14ac:dyDescent="0.25">
      <c r="A18" s="14" t="s">
        <v>27</v>
      </c>
      <c r="B18" s="2">
        <v>1000</v>
      </c>
      <c r="C18" s="3">
        <v>1000</v>
      </c>
      <c r="D18" s="2">
        <v>1000</v>
      </c>
      <c r="E18" s="1" t="s">
        <v>17</v>
      </c>
      <c r="F18" s="1" t="s">
        <v>17</v>
      </c>
      <c r="G18" s="1"/>
      <c r="H18" s="1">
        <f t="shared" si="0"/>
        <v>1</v>
      </c>
      <c r="I18" s="1">
        <f t="shared" si="1"/>
        <v>0</v>
      </c>
    </row>
    <row r="19" spans="1:9" x14ac:dyDescent="0.25">
      <c r="A19" s="14" t="s">
        <v>28</v>
      </c>
      <c r="B19" s="2">
        <v>750</v>
      </c>
      <c r="C19" s="3">
        <v>750</v>
      </c>
      <c r="D19" s="2">
        <v>750</v>
      </c>
      <c r="E19" s="1" t="s">
        <v>17</v>
      </c>
      <c r="F19" s="1" t="s">
        <v>17</v>
      </c>
      <c r="G19" s="1"/>
      <c r="H19" s="1">
        <f t="shared" si="0"/>
        <v>1</v>
      </c>
      <c r="I19" s="1">
        <f t="shared" si="1"/>
        <v>0</v>
      </c>
    </row>
    <row r="20" spans="1:9" x14ac:dyDescent="0.25">
      <c r="A20" s="15" t="s">
        <v>42</v>
      </c>
      <c r="B20" s="2">
        <v>700</v>
      </c>
      <c r="C20" s="3">
        <v>650</v>
      </c>
      <c r="D20" s="2">
        <v>700</v>
      </c>
      <c r="E20" s="1" t="s">
        <v>17</v>
      </c>
      <c r="F20" s="1" t="s">
        <v>17</v>
      </c>
      <c r="G20" s="1" t="s">
        <v>17</v>
      </c>
      <c r="H20" s="1">
        <f t="shared" si="0"/>
        <v>1</v>
      </c>
      <c r="I20" s="1">
        <f t="shared" si="1"/>
        <v>1</v>
      </c>
    </row>
    <row r="21" spans="1:9" x14ac:dyDescent="0.25">
      <c r="A21" s="14" t="s">
        <v>2</v>
      </c>
      <c r="B21" s="2">
        <v>400</v>
      </c>
      <c r="D21" s="2">
        <v>400</v>
      </c>
      <c r="E21" s="1" t="s">
        <v>17</v>
      </c>
      <c r="F21" s="1"/>
      <c r="G21" s="1" t="s">
        <v>17</v>
      </c>
      <c r="H21" s="1">
        <f t="shared" si="0"/>
        <v>0</v>
      </c>
      <c r="I21" s="1">
        <f t="shared" si="1"/>
        <v>1</v>
      </c>
    </row>
    <row r="23" spans="1:9" x14ac:dyDescent="0.25">
      <c r="A23" s="16"/>
    </row>
    <row r="24" spans="1:9" x14ac:dyDescent="0.25">
      <c r="A24" s="16"/>
      <c r="C24" t="str">
        <f>IF(OR('CNA Information Form'!B7="Please select from dropdown",'CNA Information Form'!B8="Please select from dropdown"),"",IF('CNA Information Form'!B8="Yes",C31,""))</f>
        <v/>
      </c>
    </row>
    <row r="25" spans="1:9" hidden="1" x14ac:dyDescent="0.25">
      <c r="A25" s="16"/>
      <c r="C25" t="str">
        <f>IF(OR('CNA Information Form'!B7="Please select from dropdown",'CNA Information Form'!B8="Please select from dropdown"),"",IF('CNA Information Form'!B8="Yes","",IF(VLOOKUP('CNA Information Form'!B7,A3:I21,8,FALSE)=1,C32,"")))</f>
        <v>Tuesday, February 26, 2019</v>
      </c>
      <c r="D25">
        <f>VLOOKUP('CNA Information Form'!B7,A3:I21,8,FALSE)</f>
        <v>1</v>
      </c>
    </row>
    <row r="26" spans="1:9" hidden="1" x14ac:dyDescent="0.25">
      <c r="C26" t="str">
        <f>IF(OR('CNA Information Form'!B7="Please select from dropdown"),"",IF('CNA Information Form'!B8="Yes","",IF(VLOOKUP('CNA Information Form'!B7,A3:I21,9,FALSE)=1,C33,"")))</f>
        <v/>
      </c>
      <c r="D26">
        <f>VLOOKUP('CNA Information Form'!B7,A3:I21,9,FALSE)</f>
        <v>0</v>
      </c>
    </row>
    <row r="27" spans="1:9" hidden="1" x14ac:dyDescent="0.25">
      <c r="C27">
        <f>IF('CNA Information Form'!B9=C31,2,IF('CNA Information Form'!B9=C32,3,IF('CNA Information Form'!B9=C33,4,"")))</f>
        <v>3</v>
      </c>
    </row>
    <row r="28" spans="1:9" hidden="1" x14ac:dyDescent="0.25">
      <c r="C28">
        <f>IF(ISNUMBER(C27),C27+3,"")</f>
        <v>6</v>
      </c>
    </row>
    <row r="29" spans="1:9" hidden="1" x14ac:dyDescent="0.25"/>
    <row r="30" spans="1:9" hidden="1" x14ac:dyDescent="0.25"/>
    <row r="31" spans="1:9" hidden="1" x14ac:dyDescent="0.25">
      <c r="C31" s="3" t="str">
        <f>'CNA Information Form'!B24</f>
        <v>Monday, February 25, 2019</v>
      </c>
    </row>
    <row r="32" spans="1:9" hidden="1" x14ac:dyDescent="0.25">
      <c r="C32" s="3" t="str">
        <f>'CNA Information Form'!B25</f>
        <v>Tuesday, February 26, 2019</v>
      </c>
    </row>
    <row r="33" spans="3:3" hidden="1" x14ac:dyDescent="0.25">
      <c r="C33" s="3" t="str">
        <f>'CNA Information Form'!B26</f>
        <v>Wednesday, February 27, 2019</v>
      </c>
    </row>
    <row r="34" spans="3:3" hidden="1" x14ac:dyDescent="0.25"/>
  </sheetData>
  <sortState xmlns:xlrd2="http://schemas.microsoft.com/office/spreadsheetml/2017/richdata2" ref="A3:I34">
    <sortCondition ref="A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CNA Information Form</vt:lpstr>
      <vt:lpstr>School-$ 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Wolf</dc:creator>
  <cp:lastModifiedBy>Jessica Clifford</cp:lastModifiedBy>
  <dcterms:created xsi:type="dcterms:W3CDTF">2013-11-26T15:30:21Z</dcterms:created>
  <dcterms:modified xsi:type="dcterms:W3CDTF">2019-01-15T15:21:49Z</dcterms:modified>
</cp:coreProperties>
</file>